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<sst xmlns="http://schemas.openxmlformats.org/spreadsheetml/2006/main" count="27165" uniqueCount="792">
  <si>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</si>
  <si>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</si>
  <si>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</si>
  <si>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</si>
  <si>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</si>
  <si>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</si>
  <si>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</si>
  <si>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</si>
  <si>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</si>
  <si>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</si>
  <si>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</si>
  <si>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</si>
  <si>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</si>
  <si>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</si>
  <si>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</si>
  <si>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</si>
  <si>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</si>
  <si>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</si>
  <si>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</si>
  <si>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</si>
  <si>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</si>
  <si>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</si>
  <si>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</si>
  <si>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</si>
  <si>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</si>
  <si>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</si>
  <si>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</si>
  <si>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</si>
  <si>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</si>
  <si>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</si>
  <si>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</si>
  <si>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</si>
  <si>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</si>
  <si>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</si>
  <si>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</si>
  <si>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</si>
  <si>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</si>
  <si>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</si>
  <si>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</si>
  <si>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</si>
  <si>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</si>
  <si>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</si>
  <si>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</si>
  <si>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</si>
  <si>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</si>
  <si>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</si>
  <si>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</si>
  <si>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</si>
  <si>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</si>
  <si>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</si>
  <si>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</si>
  <si>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</si>
  <si>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</si>
  <si>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</si>
  <si>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</si>
  <si>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</si>
  <si>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</si>
  <si>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</si>
  <si>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</si>
  <si>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</si>
  <si>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</si>
  <si>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</si>
  <si>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</si>
  <si>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</si>
  <si>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</si>
  <si>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</si>
  <si>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</si>
  <si>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</si>
  <si>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</si>
  <si>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</si>
  <si>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</si>
  <si>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</si>
  <si>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</si>
  <si>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</si>
  <si>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</si>
  <si>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</si>
  <si>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</si>
  <si>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</si>
  <si>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</si>
  <si>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</si>
  <si>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</si>
  <si>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</si>
  <si>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</si>
  <si>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</si>
  <si>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</si>
  <si>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</si>
  <si>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</si>
  <si>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</si>
  <si>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</si>
  <si>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</si>
  <si>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</si>
  <si>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</si>
  <si>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</si>
  <si>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</si>
  <si>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</si>
  <si>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</si>
  <si>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</si>
  <si>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</si>
  <si>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</si>
  <si>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</si>
  <si>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</si>
  <si>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</si>
  <si>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</si>
  <si>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</si>
  <si>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</si>
  <si>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</si>
  <si>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</si>
  <si>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</si>
  <si>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</si>
  <si>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</si>
  <si>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</si>
  <si>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</si>
  <si>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</si>
  <si>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</si>
  <si>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</si>
  <si>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</si>
  <si>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</si>
  <si>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</si>
  <si>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</si>
  <si>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</si>
  <si>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</si>
  <si>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</si>
  <si>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</si>
  <si>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</si>
  <si>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</si>
  <si>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</si>
  <si>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</si>
  <si>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</si>
  <si>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</si>
  <si>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</si>
  <si>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</si>
  <si>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</si>
  <si>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</si>
  <si>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</si>
  <si>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</si>
  <si>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</si>
  <si>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</si>
  <si>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</si>
  <si>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</si>
  <si>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</si>
  <si>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</si>
  <si>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</si>
  <si>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</si>
  <si>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</si>
  <si>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</si>
  <si>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</si>
  <si>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</si>
  <si>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</si>
  <si>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</si>
  <si>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</si>
  <si>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</si>
  <si>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</si>
  <si>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</si>
  <si>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</si>
  <si>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</si>
  <si>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</si>
  <si>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</si>
  <si>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</si>
  <si>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</si>
  <si>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</si>
  <si>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</si>
  <si>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</si>
  <si>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</si>
  <si>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</si>
  <si>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</si>
  <si>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</si>
  <si>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</si>
  <si>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</si>
  <si>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</si>
  <si>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</si>
  <si>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</si>
  <si>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</si>
  <si>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</si>
  <si>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</si>
  <si>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</si>
  <si>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</si>
  <si>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</si>
  <si>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</si>
  <si>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</si>
  <si>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</si>
  <si>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</si>
  <si>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</si>
  <si>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</si>
  <si>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</si>
  <si>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</si>
  <si>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</si>
  <si>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</si>
  <si>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</si>
  <si>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</si>
  <si>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</si>
  <si>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</si>
  <si>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</si>
  <si>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</si>
  <si>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</si>
  <si>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</si>
  <si>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</si>
  <si>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</si>
  <si>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</si>
  <si>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</si>
  <si>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</si>
  <si>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</si>
  <si>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</si>
  <si>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</si>
  <si>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</si>
  <si>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</si>
  <si>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</si>
  <si>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</si>
  <si>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</si>
  <si>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</si>
  <si>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</si>
  <si>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</si>
  <si>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</si>
  <si>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</si>
  <si>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</si>
  <si>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</si>
  <si>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</si>
  <si>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</si>
  <si>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</si>
  <si>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</si>
  <si>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</si>
  <si>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</si>
  <si>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</si>
  <si>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</si>
  <si>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</si>
  <si>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</si>
  <si>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</si>
  <si>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</si>
  <si>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</si>
  <si>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</si>
  <si>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</si>
  <si>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</si>
  <si>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</si>
  <si>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</si>
  <si>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</si>
  <si>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</si>
  <si>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</si>
  <si>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</si>
  <si>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</si>
  <si>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</si>
  <si>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</si>
  <si>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</si>
  <si>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</si>
  <si>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</si>
  <si>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</si>
  <si>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</si>
  <si>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</si>
  <si>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</si>
  <si>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</si>
  <si>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</si>
  <si>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</si>
  <si>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</si>
  <si>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</si>
  <si>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</si>
  <si>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</si>
  <si>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</si>
  <si>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</si>
  <si>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</si>
  <si>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</si>
  <si>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</si>
  <si>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</si>
  <si>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</si>
  <si>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</si>
  <si>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</si>
  <si>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</si>
  <si>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</si>
  <si>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</si>
  <si>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</si>
  <si>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</si>
  <si>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</si>
  <si>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</si>
  <si>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</si>
  <si>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</si>
  <si>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</si>
  <si>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</si>
  <si>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</si>
  <si>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</si>
  <si>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</si>
  <si>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</si>
  <si>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</si>
  <si>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</si>
  <si>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</si>
  <si>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</si>
  <si>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</si>
  <si>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</si>
  <si>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</si>
  <si>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</si>
  <si>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</si>
  <si>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</si>
  <si>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</si>
  <si>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</si>
  <si>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</si>
  <si>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</si>
  <si>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</si>
  <si>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</si>
  <si>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</si>
  <si>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</si>
  <si>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</si>
  <si>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</si>
  <si>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</si>
  <si>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</si>
  <si>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</si>
  <si>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</si>
  <si>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</si>
  <si>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</si>
  <si>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</si>
  <si>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</si>
  <si>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</si>
  <si>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</si>
  <si>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</si>
  <si>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</si>
  <si>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</si>
  <si>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</si>
  <si>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</si>
  <si>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</si>
  <si>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</si>
  <si>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</si>
  <si>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</si>
  <si>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</si>
  <si>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</si>
  <si>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</si>
  <si>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</si>
  <si>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</si>
  <si>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</si>
  <si>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</si>
  <si>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</si>
  <si>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</si>
  <si>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</si>
  <si>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</si>
  <si>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</si>
  <si>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</si>
  <si>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</si>
  <si>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</si>
  <si>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</si>
  <si>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</si>
  <si>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</si>
  <si>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</si>
  <si>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</si>
  <si>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</si>
  <si>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</si>
  <si>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</si>
  <si>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</si>
  <si>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</si>
  <si>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</si>
  <si>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</si>
  <si>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</si>
  <si>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</si>
  <si>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</si>
  <si>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</si>
  <si>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</si>
  <si>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</si>
  <si>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</si>
  <si>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</si>
  <si>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</si>
  <si>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</si>
  <si>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</si>
  <si>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</si>
  <si>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</si>
  <si>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</si>
  <si>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</si>
  <si>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</si>
  <si>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</si>
  <si>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</si>
  <si>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</si>
  <si>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</si>
  <si>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</si>
  <si>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</si>
  <si>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</si>
  <si>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</si>
  <si>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</si>
  <si>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</si>
  <si>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</si>
  <si>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</si>
  <si>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</si>
  <si>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</si>
  <si>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</si>
  <si>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</si>
  <si>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</si>
  <si>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</si>
  <si>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</si>
  <si>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</si>
  <si>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</si>
  <si>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</si>
  <si>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</si>
  <si>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</si>
  <si>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</si>
  <si>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</si>
  <si>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</si>
  <si>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</si>
  <si>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</si>
  <si>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</si>
  <si>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</si>
  <si>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</si>
  <si>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</si>
  <si>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</si>
  <si>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</si>
  <si>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</si>
  <si>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</si>
  <si>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</si>
  <si>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</si>
  <si>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</si>
  <si>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</si>
  <si>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</si>
  <si>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</si>
  <si>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</si>
  <si>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</si>
  <si>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</si>
  <si>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</si>
  <si>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</si>
  <si>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</si>
  <si>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</si>
  <si>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</si>
  <si>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</si>
  <si>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</si>
  <si>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</si>
  <si>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</si>
  <si>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</si>
  <si>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</si>
  <si>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</si>
  <si>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</si>
  <si>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</si>
  <si>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</si>
  <si>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</si>
  <si>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</si>
  <si>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</si>
  <si>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</si>
  <si>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</si>
  <si>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</si>
  <si>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</si>
  <si>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</si>
  <si>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</si>
  <si>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</si>
  <si>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</si>
  <si>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</si>
  <si>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</si>
  <si>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</si>
  <si>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</si>
  <si>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</si>
  <si>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</si>
  <si>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</si>
  <si>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</si>
  <si>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</si>
  <si>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</si>
  <si>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</si>
  <si>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</si>
  <si>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</si>
  <si>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</si>
  <si>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</si>
  <si>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</si>
  <si>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</si>
  <si>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</si>
  <si>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</si>
  <si>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</si>
  <si>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</si>
  <si>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</si>
  <si>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</si>
  <si>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</si>
  <si>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</si>
  <si>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</si>
  <si>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</si>
  <si>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</si>
  <si>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</si>
  <si>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</si>
  <si>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</si>
  <si>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</si>
  <si>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</si>
  <si>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</si>
  <si>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</si>
  <si>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</si>
  <si>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</si>
  <si>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</si>
  <si>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</si>
  <si>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</si>
  <si>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</si>
  <si>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</si>
  <si>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</si>
  <si>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</si>
  <si>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</si>
  <si>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</si>
  <si>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</si>
  <si>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</si>
  <si>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</si>
  <si>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</si>
  <si>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</si>
  <si>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</si>
  <si>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</si>
  <si>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</si>
  <si>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</si>
  <si>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</si>
  <si>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</si>
  <si>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</si>
  <si>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</si>
  <si>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</si>
  <si>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</si>
  <si>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</si>
  <si>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</si>
  <si>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</si>
  <si>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</si>
  <si>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</si>
  <si>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</si>
  <si>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</si>
  <si>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</si>
  <si>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</si>
  <si>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</si>
  <si>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</si>
  <si>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</si>
  <si>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</si>
  <si>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</si>
  <si>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</si>
  <si>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</si>
  <si>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</si>
  <si>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</si>
  <si>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</si>
  <si>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</si>
  <si>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</si>
  <si>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</si>
  <si>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</si>
  <si>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</si>
  <si>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</si>
  <si>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</si>
  <si>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</si>
  <si>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</si>
  <si>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</si>
  <si>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</si>
  <si>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</si>
  <si>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</si>
  <si>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</si>
  <si>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</si>
  <si>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</si>
  <si>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</si>
  <si>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</si>
  <si>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</si>
  <si>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</si>
  <si>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</si>
  <si>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</si>
  <si>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</si>
  <si>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</si>
  <si>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</si>
  <si>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</si>
  <si>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</si>
  <si>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</si>
  <si>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</si>
  <si>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</si>
  <si>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</si>
  <si>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</si>
  <si>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</si>
  <si>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</si>
  <si>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</si>
  <si>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</si>
  <si>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</si>
  <si>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</si>
  <si>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</si>
  <si>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</si>
  <si>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</si>
  <si>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</si>
  <si>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</si>
  <si>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</si>
  <si>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</si>
  <si>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</si>
  <si>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</si>
  <si>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</si>
  <si>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</si>
  <si>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</si>
  <si>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</si>
  <si>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</si>
  <si>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</si>
  <si>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</si>
  <si>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</si>
  <si>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</si>
  <si>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</si>
  <si>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</si>
  <si>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</si>
  <si>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</si>
  <si>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</si>
  <si>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</si>
  <si>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</si>
  <si>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</si>
  <si>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</si>
  <si>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</si>
  <si>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</si>
  <si>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</si>
  <si>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</si>
  <si>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</si>
  <si>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</si>
  <si>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</si>
  <si>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</si>
  <si>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</si>
  <si>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</si>
  <si>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</si>
  <si>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</si>
  <si>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</si>
  <si>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</si>
  <si>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</si>
  <si>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</si>
  <si>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</si>
  <si>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</si>
  <si>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</si>
  <si>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</si>
  <si>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</si>
  <si>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</si>
  <si>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</si>
  <si>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</si>
  <si>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</si>
  <si>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</si>
  <si>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</si>
  <si>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</si>
  <si>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</si>
  <si>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</si>
  <si>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</si>
  <si>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</si>
  <si>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</si>
  <si>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</si>
  <si>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</si>
  <si>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</si>
  <si>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</si>
  <si>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</si>
  <si>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</si>
  <si>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</si>
  <si>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</si>
  <si>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</si>
  <si>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</si>
  <si>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</si>
  <si>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</si>
  <si>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</si>
  <si>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</si>
  <si>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</si>
  <si>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</si>
  <si>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</si>
  <si>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</si>
  <si>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</si>
  <si>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</si>
  <si>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</si>
  <si>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</si>
  <si>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</si>
  <si>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</si>
  <si>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</si>
  <si>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</si>
  <si>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</si>
  <si>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</si>
  <si>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</si>
  <si>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</si>
  <si>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</si>
  <si>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</si>
  <si>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</si>
  <si>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</si>
  <si>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</si>
  <si>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</si>
  <si>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</si>
  <si>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</si>
  <si>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</si>
  <si>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</si>
  <si>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</si>
  <si>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</si>
  <si>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</si>
  <si>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</si>
  <si>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</si>
  <si>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</si>
  <si>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</si>
  <si>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</si>
  <si>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</si>
  <si>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</si>
  <si>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</si>
  <si>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</si>
  <si>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</si>
  <si>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</si>
  <si>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</si>
  <si>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</si>
  <si>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</si>
  <si>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</si>
  <si>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</si>
  <si>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</si>
  <si>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</si>
  <si>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</si>
  <si>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</si>
  <si>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</si>
  <si>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</si>
  <si>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</si>
  <si>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</si>
  <si>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</si>
  <si>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</si>
  <si>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</si>
  <si>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</si>
  <si>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</si>
  <si>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</si>
  <si>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</si>
  <si>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</si>
  <si>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</si>
  <si>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</si>
  <si>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</si>
  <si>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</si>
  <si>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</si>
  <si>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</si>
  <si>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</si>
  <si>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</si>
  <si>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</si>
  <si>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</si>
  <si>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</si>
  <si>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</si>
  <si>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</si>
  <si>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</si>
  <si>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</si>
  <si>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</si>
  <si>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</si>
  <si>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</si>
  <si>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</si>
  <si>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</si>
  <si>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</si>
  <si>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</si>
  <si>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</si>
  <si>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</si>
  <si>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</si>
  <si>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</si>
  <si>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</si>
  <si>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</si>
  <si>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</si>
  <si>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</si>
  <si>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</si>
  <si>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</si>
  <si>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</si>
  <si>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</si>
  <si>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</si>
  <si>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</si>
  <si>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</si>
  <si>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</si>
  <si>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</si>
  <si>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</si>
  <si>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</si>
  <si>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</si>
  <si>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</si>
  <si>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</si>
  <si>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</si>
  <si>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</si>
  <si>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</si>
  <si>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</si>
  <si>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</si>
  <si>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апрель</t>
  </si>
  <si>
    <t xml:space="preserve"> сентябрь</t>
  </si>
  <si>
    <t xml:space="preserve"> октябрь</t>
  </si>
  <si>
    <t xml:space="preserve"> март</t>
  </si>
  <si>
    <t>март, август</t>
  </si>
  <si>
    <t xml:space="preserve"> июль</t>
  </si>
  <si>
    <t xml:space="preserve"> апрель апрель</t>
  </si>
  <si>
    <t xml:space="preserve"> июнь</t>
  </si>
  <si>
    <t xml:space="preserve"> декабрь</t>
  </si>
  <si>
    <t>февраль, июль</t>
  </si>
  <si>
    <t>май, февраль</t>
  </si>
  <si>
    <t>апрель, март</t>
  </si>
  <si>
    <t>1 | 3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</si>
  <si>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</si>
  <si>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</si>
  <si>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</si>
  <si>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</si>
  <si>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</si>
  <si>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</si>
  <si>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</si>
  <si>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</si>
  <si>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</si>
  <si>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23 по ул. Боровая за 2016 год</t>
  </si>
  <si>
    <t xml:space="preserve"> январь</t>
  </si>
  <si>
    <t>март, январь</t>
  </si>
  <si>
    <t>мар, май, сен, окт, дек</t>
  </si>
  <si>
    <t>12 | 1</t>
  </si>
  <si>
    <t>4,25 | 1</t>
  </si>
  <si>
    <t>1,6 | 24</t>
  </si>
  <si>
    <t>0,5 | 18</t>
  </si>
  <si>
    <t>1,1 | 3</t>
  </si>
  <si>
    <t>57 | 1</t>
  </si>
  <si>
    <t>1,5 | 1</t>
  </si>
  <si>
    <t>50,28 | 249</t>
  </si>
  <si>
    <t>50,28 | 24</t>
  </si>
  <si>
    <t>6,816 | 1</t>
  </si>
  <si>
    <t>50,28 | 3</t>
  </si>
  <si>
    <t>343 | 28</t>
  </si>
  <si>
    <t>171,5 | 22</t>
  </si>
  <si>
    <t>0,06174 | 5</t>
  </si>
  <si>
    <t>дек, мар, ноя, фев, янв</t>
  </si>
  <si>
    <t>3,43 | 40</t>
  </si>
  <si>
    <t>3,43 | 10</t>
  </si>
  <si>
    <t>3,43 | 12</t>
  </si>
  <si>
    <t>343 | 32</t>
  </si>
  <si>
    <t>171,5 | 8</t>
  </si>
  <si>
    <t>0,99 | 1</t>
  </si>
  <si>
    <t>80 | 2</t>
  </si>
  <si>
    <t>1 | 122</t>
  </si>
  <si>
    <t>26 | 24</t>
  </si>
  <si>
    <t>2 | 5</t>
  </si>
  <si>
    <t>апрель, декабрь</t>
  </si>
  <si>
    <t>343 | 74</t>
  </si>
  <si>
    <t>26 | 27</t>
  </si>
  <si>
    <t>1 | 127</t>
  </si>
  <si>
    <t>988 | 77</t>
  </si>
  <si>
    <t>988 | 2</t>
  </si>
  <si>
    <t>2 |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</si>
</sst>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M25" sqref="M25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756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9750.6200000000008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200086.91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195494.22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195494.22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195494.22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14343.31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232784.34284196122</v>
      </c>
      <c r="G28" s="18">
        <f>и_ср_начисл-и_ср_стоимость_факт</f>
        <v>-32697.432841961214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23350.54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32893.33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173.64404365996614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259386.51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252747.54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20816.3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410923.42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410923.42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538.98066241402012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5658.23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5345.62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593.34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5658.23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5658.23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371.80322278602432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61289.979999999996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60145.520000000004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5378.0300000000007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66340.759999999995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66340.759999999995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1027.6053748165396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72541.86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71095.11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6105.66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72541.86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72541.86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756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19950.393386731233</v>
      </c>
      <c r="F6" s="40"/>
      <c r="I6" s="27">
        <f>E6/1.18</f>
        <v>16907.11303960274</v>
      </c>
      <c r="J6" s="29">
        <f>[1]сумма!$Q$6</f>
        <v>12959.079134999998</v>
      </c>
      <c r="K6" s="29">
        <f>J6-I6</f>
        <v>-3948.033904602742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172.57565328883402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0.15179999999999999</v>
      </c>
      <c r="E8" s="48">
        <v>172.57565328883402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175.72034925051651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1.4623999999999999</v>
      </c>
      <c r="E25" s="48">
        <v>175.72034925051651</v>
      </c>
      <c r="F25" s="49" t="s">
        <v>734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3856.4869623358218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0.95840000000000003</v>
      </c>
      <c r="E43" s="48">
        <v>881.92579749725064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6.01</v>
      </c>
      <c r="E44" s="48">
        <v>510.18208096223719</v>
      </c>
      <c r="F44" s="49" t="s">
        <v>738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10</v>
      </c>
      <c r="E45" s="48">
        <v>724.18115212869225</v>
      </c>
      <c r="F45" s="49" t="s">
        <v>737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7.3999999999999995</v>
      </c>
      <c r="E47" s="56">
        <v>1695.8015206992497</v>
      </c>
      <c r="F47" s="49" t="s">
        <v>740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1</v>
      </c>
      <c r="E54" s="48">
        <v>44.396411048391919</v>
      </c>
      <c r="F54" s="49" t="s">
        <v>736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12423.904581362371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>
        <v>1</v>
      </c>
      <c r="E89" s="35">
        <v>12423.904581362371</v>
      </c>
      <c r="F89" s="33" t="s">
        <v>742</v>
      </c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175.68447819391938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1.4623999999999999</v>
      </c>
      <c r="E101" s="35">
        <v>175.68447819391938</v>
      </c>
      <c r="F101" s="33" t="s">
        <v>734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97.007294057528611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9.1400000000000009E-2</v>
      </c>
      <c r="E106" s="56">
        <v>97.007294057528611</v>
      </c>
      <c r="F106" s="49" t="s">
        <v>738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2076.1356044239715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9.1400000000000009E-2</v>
      </c>
      <c r="E120" s="56">
        <v>98.657362660996966</v>
      </c>
      <c r="F120" s="49" t="s">
        <v>738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1766.8832541541285</v>
      </c>
      <c r="F130" s="49" t="s">
        <v>757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172.00968772919026</v>
      </c>
      <c r="F138" s="49" t="s">
        <v>737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1</v>
      </c>
      <c r="E148" s="48">
        <v>38.585299879655473</v>
      </c>
      <c r="F148" s="49" t="s">
        <v>734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972.87846381827285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>
        <v>4</v>
      </c>
      <c r="E172" s="48">
        <v>839.24072790495575</v>
      </c>
      <c r="F172" s="49" t="s">
        <v>739</v>
      </c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>
        <v>1.9200000000000002</v>
      </c>
      <c r="E194" s="48">
        <v>133.63773591331707</v>
      </c>
      <c r="F194" s="49" t="s">
        <v>739</v>
      </c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25157.563707786947</v>
      </c>
      <c r="F197" s="75"/>
      <c r="I197" s="27">
        <f>E197/1.18</f>
        <v>21319.969243887244</v>
      </c>
      <c r="J197" s="29">
        <f>[1]сумма!$Q$11</f>
        <v>31082.599499999997</v>
      </c>
      <c r="K197" s="29">
        <f>J197-I197</f>
        <v>9762.6302561127522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25157.563707786947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0.52920000000000011</v>
      </c>
      <c r="E199" s="35">
        <v>2085.5312735387752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3.6059999999999999</v>
      </c>
      <c r="E200" s="35">
        <v>5684.7733074013377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2.69</v>
      </c>
      <c r="E202" s="35">
        <v>68.88438568537191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2.69</v>
      </c>
      <c r="E203" s="35">
        <v>1521.7817480581441</v>
      </c>
      <c r="F203" s="49" t="s">
        <v>735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2.69</v>
      </c>
      <c r="E210" s="35">
        <v>3423.2227591404039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33.136200000000002</v>
      </c>
      <c r="E211" s="35">
        <v>11993.655171517426</v>
      </c>
      <c r="F211" s="49" t="s">
        <v>741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</v>
      </c>
      <c r="E215" s="35">
        <v>207.70537471629848</v>
      </c>
      <c r="F215" s="49" t="s">
        <v>735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172.00968772919026</v>
      </c>
      <c r="F228" s="49" t="s">
        <v>737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15503.590949267707</v>
      </c>
      <c r="F232" s="33"/>
      <c r="I232" s="27">
        <f>E232/1.18</f>
        <v>13138.636397684499</v>
      </c>
      <c r="J232" s="29">
        <f>[1]сумма!$M$13</f>
        <v>4000.8600000000006</v>
      </c>
      <c r="K232" s="29">
        <f>J232-I232</f>
        <v>-9137.7763976844981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15503.590949267707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15503.590949267707</v>
      </c>
      <c r="F238" s="49" t="s">
        <v>718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5048.2858860427496</v>
      </c>
      <c r="F266" s="75"/>
      <c r="I266" s="27">
        <f>E266/1.18</f>
        <v>4278.2083780023304</v>
      </c>
      <c r="J266" s="29">
        <f>[1]сумма!$Q$15</f>
        <v>14033.079052204816</v>
      </c>
      <c r="K266" s="29">
        <f>J266-I266</f>
        <v>9754.8706742024842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5048.2858860427496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0.20619999999999999</v>
      </c>
      <c r="E268" s="35">
        <v>634.09266746761978</v>
      </c>
      <c r="F268" s="33" t="s">
        <v>743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0.04</v>
      </c>
      <c r="E269" s="35">
        <v>138.46227846495515</v>
      </c>
      <c r="F269" s="33" t="s">
        <v>743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1</v>
      </c>
      <c r="E278" s="35">
        <v>275.023390930262</v>
      </c>
      <c r="F278" s="33" t="s">
        <v>732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273.76790394936211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>
        <v>1</v>
      </c>
      <c r="E316" s="35">
        <v>673.16099128322685</v>
      </c>
      <c r="F316" s="33" t="s">
        <v>741</v>
      </c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1</v>
      </c>
      <c r="E319" s="35">
        <v>489.65521703675194</v>
      </c>
      <c r="F319" s="33" t="s">
        <v>737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584.49710547603854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2</v>
      </c>
      <c r="E328" s="35">
        <v>102.07893003730331</v>
      </c>
      <c r="F328" s="33" t="s">
        <v>758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1</v>
      </c>
      <c r="E333" s="35">
        <v>1368.7981484615354</v>
      </c>
      <c r="F333" s="33" t="s">
        <v>741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2</v>
      </c>
      <c r="E334" s="35">
        <v>163.77927307662458</v>
      </c>
      <c r="F334" s="33" t="s">
        <v>758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7</v>
      </c>
      <c r="E335" s="35">
        <v>344.96997985907007</v>
      </c>
      <c r="F335" s="33" t="s">
        <v>759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35589.803599379353</v>
      </c>
      <c r="F338" s="75"/>
      <c r="I338" s="27">
        <f>E338/1.18</f>
        <v>30160.850507948606</v>
      </c>
      <c r="J338" s="29">
        <f>[1]сумма!$Q$17</f>
        <v>27117.06</v>
      </c>
      <c r="K338" s="29">
        <f>J338-I338</f>
        <v>-3043.7905079486045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35589.803599379353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760</v>
      </c>
      <c r="E340" s="84">
        <v>61.267764667912807</v>
      </c>
      <c r="F340" s="49" t="s">
        <v>741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761</v>
      </c>
      <c r="E342" s="48">
        <v>27.106561768571101</v>
      </c>
      <c r="F342" s="49" t="s">
        <v>734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762</v>
      </c>
      <c r="E343" s="84">
        <v>160.77407566837536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763</v>
      </c>
      <c r="E344" s="84">
        <v>46.644330595145952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764</v>
      </c>
      <c r="E345" s="84">
        <v>7.8677184136390759</v>
      </c>
      <c r="F345" s="49" t="s">
        <v>744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765</v>
      </c>
      <c r="E346" s="48">
        <v>193.34499505857727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766</v>
      </c>
      <c r="E347" s="48">
        <v>4.8067215840165796</v>
      </c>
      <c r="F347" s="49" t="s">
        <v>734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767</v>
      </c>
      <c r="E349" s="48">
        <v>28400.095983501655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768</v>
      </c>
      <c r="E351" s="48">
        <v>6255.5535599750083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769</v>
      </c>
      <c r="E353" s="84">
        <v>78.091290211970829</v>
      </c>
      <c r="F353" s="49" t="s">
        <v>736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770</v>
      </c>
      <c r="E354" s="48">
        <v>354.25059793447554</v>
      </c>
      <c r="F354" s="49" t="s">
        <v>745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73746.801938598452</v>
      </c>
      <c r="F355" s="75"/>
      <c r="I355" s="27">
        <f>E355/1.18</f>
        <v>62497.28977847327</v>
      </c>
      <c r="J355" s="29">
        <f>[1]сумма!$Q$19</f>
        <v>27334.060541112922</v>
      </c>
      <c r="K355" s="29">
        <f>J355-I355</f>
        <v>-35163.229237360349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27438.538065571523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746</v>
      </c>
      <c r="E357" s="89">
        <v>79.95658515502204</v>
      </c>
      <c r="F357" s="49" t="s">
        <v>747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771</v>
      </c>
      <c r="E358" s="89">
        <v>5069.1303200435123</v>
      </c>
      <c r="F358" s="49" t="s">
        <v>748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772</v>
      </c>
      <c r="E359" s="89">
        <v>8713.8209826146503</v>
      </c>
      <c r="F359" s="49" t="s">
        <v>748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773</v>
      </c>
      <c r="E360" s="89">
        <v>60.669913724627158</v>
      </c>
      <c r="F360" s="49" t="s">
        <v>774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775</v>
      </c>
      <c r="E361" s="89">
        <v>133.03541711269477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776</v>
      </c>
      <c r="E362" s="89">
        <v>226.98008912782763</v>
      </c>
      <c r="F362" s="49" t="s">
        <v>747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777</v>
      </c>
      <c r="E364" s="89">
        <v>655.80661372775444</v>
      </c>
      <c r="F364" s="49" t="s">
        <v>749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778</v>
      </c>
      <c r="E365" s="89">
        <v>3306.2592005960005</v>
      </c>
      <c r="F365" s="49" t="s">
        <v>750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779</v>
      </c>
      <c r="E366" s="89">
        <v>3191.7468309190676</v>
      </c>
      <c r="F366" s="49" t="s">
        <v>751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780</v>
      </c>
      <c r="E367" s="89">
        <v>86.95144119146407</v>
      </c>
      <c r="F367" s="49" t="s">
        <v>737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780</v>
      </c>
      <c r="E368" s="89">
        <v>127.00745439160222</v>
      </c>
      <c r="F368" s="49" t="s">
        <v>737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781</v>
      </c>
      <c r="E369" s="89">
        <v>1299.7040366652589</v>
      </c>
      <c r="F369" s="49" t="s">
        <v>752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782</v>
      </c>
      <c r="E370" s="89">
        <v>1071.5282456508598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783</v>
      </c>
      <c r="E371" s="89">
        <v>1948.814719828214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784</v>
      </c>
      <c r="E372" s="89">
        <v>1168.1409580858199</v>
      </c>
      <c r="F372" s="49" t="s">
        <v>785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1.7</v>
      </c>
      <c r="E373" s="89">
        <v>298.98525673715056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46308.263873026903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786</v>
      </c>
      <c r="E375" s="93">
        <v>7494.1452732176094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787</v>
      </c>
      <c r="E377" s="95">
        <v>396.80562807754762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788</v>
      </c>
      <c r="E378" s="95">
        <v>1103.7882825505533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789</v>
      </c>
      <c r="E379" s="95">
        <v>21599.314320269004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790</v>
      </c>
      <c r="E380" s="95">
        <v>7562.4318079596942</v>
      </c>
      <c r="F380" s="49" t="s">
        <v>753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790</v>
      </c>
      <c r="E382" s="95">
        <v>1371.6466693009352</v>
      </c>
      <c r="F382" s="49" t="s">
        <v>754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790</v>
      </c>
      <c r="E383" s="95">
        <v>692.70597394734432</v>
      </c>
      <c r="F383" s="49" t="s">
        <v>755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791</v>
      </c>
      <c r="E384" s="95">
        <v>5827.8629521673229</v>
      </c>
      <c r="F384" s="49" t="s">
        <v>718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1.5</v>
      </c>
      <c r="E385" s="95">
        <v>259.56296553689526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12470.457708655074</v>
      </c>
      <c r="F386" s="75"/>
      <c r="I386" s="27">
        <f>E386/1.18</f>
        <v>10568.184498860233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12470.457708655074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7114.9642909481208</v>
      </c>
      <c r="F388" s="75"/>
      <c r="I388" s="27">
        <f>E388/1.18</f>
        <v>6029.630755040781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7114.9642909481208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38202.482841961239</v>
      </c>
      <c r="F390" s="75"/>
      <c r="I390" s="27">
        <f>E390/1.18</f>
        <v>32374.985459289186</v>
      </c>
      <c r="J390" s="27">
        <f>SUM(I6:I390)</f>
        <v>197274.86805878891</v>
      </c>
      <c r="K390" s="27">
        <f>J390*1.01330668353499*1.18</f>
        <v>235881.93191099583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38202.482841961239</v>
      </c>
      <c r="F391" s="49" t="s">
        <v>731</v>
      </c>
      <c r="I391" s="27">
        <f>E6+E197+E232+E266+E338+E355+E386+E388+E390</f>
        <v>232784.34430937085</v>
      </c>
      <c r="J391" s="27">
        <f>I391-K391</f>
        <v>-106379.43192935089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2017-05-15T09:08:49Z</dcterms:modified>
</cp:coreProperties>
</file>